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2\Krupiarz, Barb\22-082\"/>
    </mc:Choice>
  </mc:AlternateContent>
  <xr:revisionPtr revIDLastSave="0" documentId="8_{D05D1DF9-673C-48F6-AEC4-266288620429}" xr6:coauthVersionLast="47" xr6:coauthVersionMax="47" xr10:uidLastSave="{00000000-0000-0000-0000-000000000000}"/>
  <bookViews>
    <workbookView xWindow="-110" yWindow="-110" windowWidth="19420" windowHeight="10420" xr2:uid="{71F07EF8-FA55-4682-99F1-7AFA3E5F4A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14" i="1" l="1"/>
  <c r="F12" i="1"/>
  <c r="F11" i="1" l="1"/>
  <c r="F10" i="1" l="1"/>
  <c r="H9" i="1"/>
  <c r="H14" i="1" s="1"/>
  <c r="F5" i="1"/>
  <c r="F14" i="1" l="1"/>
  <c r="C7" i="1"/>
  <c r="A7" i="1"/>
  <c r="C3" i="1"/>
  <c r="C4" i="1" s="1"/>
  <c r="A3" i="1"/>
  <c r="A4" i="1" s="1"/>
</calcChain>
</file>

<file path=xl/sharedStrings.xml><?xml version="1.0" encoding="utf-8"?>
<sst xmlns="http://schemas.openxmlformats.org/spreadsheetml/2006/main" count="47" uniqueCount="30">
  <si>
    <t>Students 
with IEPs</t>
  </si>
  <si>
    <t>Students 
with Either</t>
  </si>
  <si>
    <t>Students 
with 504 Plans</t>
  </si>
  <si>
    <t>Grant</t>
  </si>
  <si>
    <t>Grant Period</t>
  </si>
  <si>
    <t>Detail</t>
  </si>
  <si>
    <t>Workshop wages for staff to provide compensatory services to students with IEPs and 504 Plans beyond regular school hours
75 staff members X $45/hr X 150 hours = $506,250</t>
  </si>
  <si>
    <t>ESSER II</t>
  </si>
  <si>
    <t>Ends 9/30/23</t>
  </si>
  <si>
    <t>Category</t>
  </si>
  <si>
    <t>Attorney Salary for 2 years</t>
  </si>
  <si>
    <t>Wages</t>
  </si>
  <si>
    <t>Cost of hiring contracted special education staff to provide compensatory services due to Covid-19 slide
$60/hr contracted rate X 102 contracted staff X 220 hrs/each</t>
  </si>
  <si>
    <t>Ends 9/30/24</t>
  </si>
  <si>
    <t>Contracted</t>
  </si>
  <si>
    <t>Cost of administering various assessments for students with IEPs and Section 504 plans:
Education Assessments for 336 students X $534 per student
Elementary Language Assessments for 136 students X $308.75 per student
Secondary Language Assessments for 32 students X $435 per student
OT Assessments for 82 students X $254 per student
Psychological Assessments for 294 students X $660 per student
Elementary Speech Assessments for 107 students X $308.75 per student
Secondary Speech Assessments for 9 students X $436 per student</t>
  </si>
  <si>
    <t>Other</t>
  </si>
  <si>
    <t>Benefits for Attorney</t>
  </si>
  <si>
    <t>ESSER III</t>
  </si>
  <si>
    <t>Workshop wages for staff to provide compensatory services to students with 504 Plans beyond regular school hours
 23 staff members X $55/hr X 200-210 hours each</t>
  </si>
  <si>
    <t>Workshop wages for staff to provide compensatory services to students with IEPs beyond regular school hours
 53 staff members X $55/hr X 200-210 hours each</t>
  </si>
  <si>
    <t>TOTALS</t>
  </si>
  <si>
    <t>Extended School Year (ESY) additional Special Educator Costs for Summer 2021 
75 special education teachers X $55/hr X 4.5 hrs/day X 20 days = $371,250
52-53 special ed paraeducators X $20/hr X 4.5 hrs/day X 20 days = $93,600-$95,400
$1000 stipend for each staff member = $127,000-128,000</t>
  </si>
  <si>
    <t>FY21 Kirwan Summer</t>
  </si>
  <si>
    <t>FY22 Kirwan Summer</t>
  </si>
  <si>
    <t>Ends 12/31/24</t>
  </si>
  <si>
    <t>Extended School Year (ESY) additional Special Educator Costs for Summer 2022: 
75 special education teachers X $55/hr X 4.5 hrs/day X 20 days = $371,250
75 special ed paraeducators X $25/hr X 4.5 hrs/day X 20 days = $168,750</t>
  </si>
  <si>
    <t>Grant #</t>
  </si>
  <si>
    <t>Technical Assistant Salary for 2 years</t>
  </si>
  <si>
    <t>Benefits for Technical Assistant for 2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</si>
</sst>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/>
    <xf numFmtId="44" fontId="0" fillId="0" borderId="0" xfId="0" applyNumberForma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0" fontId="1" fillId="0" borderId="1" xfId="0" applyFont="1" applyBorder="1"/>
    <xf numFmtId="44" fontId="1" fillId="0" borderId="1" xfId="0" applyNumberFormat="1" applyFont="1" applyBorder="1"/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EEAE-8636-48A1-AFBA-5BC2589D637E}">
  <dimension ref="A1:H18"/>
  <sheetViews>
    <sheetView tabSelected="1" workbookViewId="0">
      <pane ySplit="1" topLeftCell="A2" activePane="bottomLeft" state="frozen"/>
      <selection pane="bottomLeft" activeCell="I1" sqref="I1:I1048576"/>
    </sheetView>
  </sheetViews>
  <sheetFormatPr defaultRowHeight="14.5" x14ac:dyDescent="0.35"/>
  <cols>
    <col min="1" max="1" width="18.54296875" bestFit="1" customWidth="1"/>
    <col min="2" max="2" width="8.81640625" bestFit="1" customWidth="1"/>
    <col min="3" max="3" width="13" bestFit="1" customWidth="1"/>
    <col min="4" max="4" width="10" bestFit="1" customWidth="1"/>
    <col min="5" max="5" width="47.90625" customWidth="1"/>
    <col min="6" max="7" width="13.81640625" style="7" bestFit="1" customWidth="1"/>
    <col min="8" max="8" width="13" style="7" bestFit="1" customWidth="1"/>
  </cols>
  <sheetData>
    <row r="1" spans="1:8" s="2" customFormat="1" ht="29" x14ac:dyDescent="0.35">
      <c r="A1" s="3" t="s">
        <v>3</v>
      </c>
      <c r="B1" s="3" t="s">
        <v>27</v>
      </c>
      <c r="C1" s="3" t="s">
        <v>4</v>
      </c>
      <c r="D1" s="3" t="s">
        <v>9</v>
      </c>
      <c r="E1" s="3" t="s">
        <v>5</v>
      </c>
      <c r="F1" s="5" t="s">
        <v>0</v>
      </c>
      <c r="G1" s="5" t="s">
        <v>1</v>
      </c>
      <c r="H1" s="5" t="s">
        <v>2</v>
      </c>
    </row>
    <row r="2" spans="1:8" ht="51" x14ac:dyDescent="0.35">
      <c r="A2" s="4" t="s">
        <v>7</v>
      </c>
      <c r="B2" s="4">
        <v>20223501</v>
      </c>
      <c r="C2" s="4" t="s">
        <v>8</v>
      </c>
      <c r="D2" s="4" t="s">
        <v>11</v>
      </c>
      <c r="E2" s="8" t="s">
        <v>6</v>
      </c>
      <c r="F2" s="6"/>
      <c r="G2" s="6">
        <v>506250</v>
      </c>
      <c r="H2" s="6"/>
    </row>
    <row r="3" spans="1:8" ht="15" thickBot="1" x14ac:dyDescent="0.4">
      <c r="A3" s="4" t="str">
        <f>A2</f>
        <v>ESSER II</v>
      </c>
      <c r="B3" s="4">
        <v>20223501</v>
      </c>
      <c r="C3" s="4" t="str">
        <f>C2</f>
        <v>Ends 9/30/23</v>
      </c>
      <c r="D3" s="4" t="s">
        <v>11</v>
      </c>
      <c r="E3" s="9" t="s">
        <v>10</v>
      </c>
      <c r="F3" s="6">
        <v>350000</v>
      </c>
      <c r="G3" s="10"/>
      <c r="H3" s="6"/>
    </row>
    <row r="4" spans="1:8" ht="15" thickBot="1" x14ac:dyDescent="0.4">
      <c r="A4" s="4" t="str">
        <f>A3</f>
        <v>ESSER II</v>
      </c>
      <c r="B4" s="4">
        <v>20223501</v>
      </c>
      <c r="C4" s="4" t="str">
        <f>C3</f>
        <v>Ends 9/30/23</v>
      </c>
      <c r="D4" s="4" t="s">
        <v>11</v>
      </c>
      <c r="E4" s="15" t="s">
        <v>28</v>
      </c>
      <c r="F4" s="6">
        <v>150000</v>
      </c>
      <c r="G4" s="10"/>
      <c r="H4" s="6"/>
    </row>
    <row r="5" spans="1:8" x14ac:dyDescent="0.35">
      <c r="A5" s="4" t="s">
        <v>7</v>
      </c>
      <c r="B5" s="4">
        <v>20223501</v>
      </c>
      <c r="C5" s="4" t="s">
        <v>8</v>
      </c>
      <c r="D5" s="4" t="s">
        <v>16</v>
      </c>
      <c r="E5" s="9" t="s">
        <v>17</v>
      </c>
      <c r="F5" s="6">
        <f>24000+(350000*0.0765)+(350000*0.18)</f>
        <v>113775</v>
      </c>
      <c r="G5" s="10"/>
      <c r="H5" s="6"/>
    </row>
    <row r="6" spans="1:8" x14ac:dyDescent="0.35">
      <c r="A6" s="4" t="s">
        <v>7</v>
      </c>
      <c r="B6" s="4">
        <v>20223501</v>
      </c>
      <c r="C6" s="4" t="s">
        <v>8</v>
      </c>
      <c r="D6" s="4" t="s">
        <v>16</v>
      </c>
      <c r="E6" s="9" t="s">
        <v>29</v>
      </c>
      <c r="F6" s="6">
        <f>(150000*0.0765)+(150000*0.18)+(24000)</f>
        <v>62475</v>
      </c>
      <c r="G6" s="10"/>
      <c r="H6" s="6"/>
    </row>
    <row r="7" spans="1:8" ht="51" x14ac:dyDescent="0.35">
      <c r="A7" s="4" t="str">
        <f>A5</f>
        <v>ESSER II</v>
      </c>
      <c r="B7" s="4">
        <v>20223501</v>
      </c>
      <c r="C7" s="4" t="str">
        <f>C5</f>
        <v>Ends 9/30/23</v>
      </c>
      <c r="D7" s="4" t="s">
        <v>14</v>
      </c>
      <c r="E7" s="8" t="s">
        <v>12</v>
      </c>
      <c r="F7" s="6"/>
      <c r="G7" s="10">
        <v>1346400</v>
      </c>
      <c r="H7" s="6"/>
    </row>
    <row r="8" spans="1:8" ht="188.5" x14ac:dyDescent="0.35">
      <c r="A8" s="4" t="s">
        <v>7</v>
      </c>
      <c r="B8" s="4">
        <v>20223501</v>
      </c>
      <c r="C8" s="4" t="s">
        <v>8</v>
      </c>
      <c r="D8" s="4" t="s">
        <v>14</v>
      </c>
      <c r="E8" s="8" t="s">
        <v>15</v>
      </c>
      <c r="F8" s="6"/>
      <c r="G8" s="10">
        <v>487162.25</v>
      </c>
      <c r="H8" s="6"/>
    </row>
    <row r="9" spans="1:8" ht="58" x14ac:dyDescent="0.35">
      <c r="A9" s="4" t="s">
        <v>18</v>
      </c>
      <c r="B9" s="4">
        <v>21193701</v>
      </c>
      <c r="C9" s="4" t="s">
        <v>13</v>
      </c>
      <c r="D9" s="4" t="s">
        <v>11</v>
      </c>
      <c r="E9" s="11" t="s">
        <v>19</v>
      </c>
      <c r="F9" s="6"/>
      <c r="G9" s="6"/>
      <c r="H9" s="12">
        <f>23*55*206.5</f>
        <v>261222.5</v>
      </c>
    </row>
    <row r="10" spans="1:8" ht="58" x14ac:dyDescent="0.35">
      <c r="A10" s="4" t="s">
        <v>18</v>
      </c>
      <c r="B10" s="4">
        <v>21193701</v>
      </c>
      <c r="C10" s="4" t="s">
        <v>13</v>
      </c>
      <c r="D10" s="4" t="s">
        <v>11</v>
      </c>
      <c r="E10" s="11" t="s">
        <v>20</v>
      </c>
      <c r="F10" s="12">
        <f>53*55*206.5</f>
        <v>601947.5</v>
      </c>
      <c r="G10" s="6"/>
      <c r="H10" s="6"/>
    </row>
    <row r="11" spans="1:8" ht="116" x14ac:dyDescent="0.35">
      <c r="A11" s="4" t="s">
        <v>23</v>
      </c>
      <c r="B11" s="4">
        <v>21182801</v>
      </c>
      <c r="C11" s="4" t="s">
        <v>25</v>
      </c>
      <c r="D11" s="4" t="s">
        <v>11</v>
      </c>
      <c r="E11" s="11" t="s">
        <v>22</v>
      </c>
      <c r="F11" s="12">
        <f>(75*(55*4.5*20))+(52.762749*(20*4.5*20))+(128*1000)</f>
        <v>594222.94819999998</v>
      </c>
      <c r="G11" s="6"/>
      <c r="H11" s="6"/>
    </row>
    <row r="12" spans="1:8" ht="87" x14ac:dyDescent="0.35">
      <c r="A12" s="4" t="s">
        <v>24</v>
      </c>
      <c r="B12" s="4">
        <v>21192301</v>
      </c>
      <c r="C12" s="4" t="s">
        <v>25</v>
      </c>
      <c r="D12" s="4" t="s">
        <v>11</v>
      </c>
      <c r="E12" s="11" t="s">
        <v>26</v>
      </c>
      <c r="F12" s="12">
        <f>(75*55*4.5*20)+(75*25*4.5*20)</f>
        <v>540000</v>
      </c>
      <c r="G12" s="6"/>
      <c r="H12" s="6"/>
    </row>
    <row r="13" spans="1:8" x14ac:dyDescent="0.35">
      <c r="A13" s="4"/>
      <c r="B13" s="4"/>
      <c r="C13" s="4"/>
      <c r="D13" s="4"/>
      <c r="E13" s="4"/>
      <c r="F13" s="6"/>
      <c r="G13" s="6"/>
      <c r="H13" s="6"/>
    </row>
    <row r="14" spans="1:8" s="1" customFormat="1" x14ac:dyDescent="0.35">
      <c r="A14" s="13" t="s">
        <v>21</v>
      </c>
      <c r="B14" s="13"/>
      <c r="C14" s="13"/>
      <c r="D14" s="13"/>
      <c r="E14" s="13"/>
      <c r="F14" s="14">
        <f>SUM(F2:F12)</f>
        <v>2412420.4482</v>
      </c>
      <c r="G14" s="14">
        <f t="shared" ref="G14:H14" si="0">SUM(G2:G12)</f>
        <v>2339812.25</v>
      </c>
      <c r="H14" s="14">
        <f t="shared" si="0"/>
        <v>261222.5</v>
      </c>
    </row>
    <row r="15" spans="1:8" x14ac:dyDescent="0.35">
      <c r="A15" s="4"/>
      <c r="B15" s="4"/>
      <c r="C15" s="4"/>
      <c r="D15" s="4"/>
      <c r="E15" s="4"/>
      <c r="F15" s="6"/>
      <c r="G15" s="6"/>
      <c r="H15" s="6"/>
    </row>
    <row r="16" spans="1:8" x14ac:dyDescent="0.35">
      <c r="A16" s="4"/>
      <c r="B16" s="4"/>
      <c r="C16" s="4"/>
      <c r="D16" s="4"/>
      <c r="E16" s="4"/>
      <c r="F16" s="6"/>
      <c r="G16" s="6"/>
      <c r="H16" s="6"/>
    </row>
    <row r="17" spans="1:8" x14ac:dyDescent="0.35">
      <c r="A17" s="4"/>
      <c r="B17" s="4"/>
      <c r="C17" s="4"/>
      <c r="D17" s="4"/>
      <c r="E17" s="4"/>
      <c r="F17" s="6"/>
      <c r="G17" s="6"/>
      <c r="H17" s="6"/>
    </row>
    <row r="18" spans="1:8" x14ac:dyDescent="0.35">
      <c r="A18" s="4"/>
      <c r="B18" s="4"/>
      <c r="C18" s="4"/>
      <c r="D18" s="4"/>
      <c r="E18" s="4"/>
      <c r="F18" s="6"/>
      <c r="G18" s="6"/>
      <c r="H18" s="6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Knauer</dc:creator>
  <cp:lastModifiedBy>Danielle Lueking</cp:lastModifiedBy>
  <dcterms:created xsi:type="dcterms:W3CDTF">2021-12-01T22:24:25Z</dcterms:created>
  <dcterms:modified xsi:type="dcterms:W3CDTF">2022-01-25T14:01:43Z</dcterms:modified>
</cp:coreProperties>
</file>